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Feuil1" sheetId="1" r:id="rId1"/>
  </sheets>
  <definedNames>
    <definedName name="BC">Feuil1!$P$12</definedName>
    <definedName name="Bc0">Feuil1!$O$7</definedName>
    <definedName name="Fa">Feuil1!$R$17</definedName>
    <definedName name="Fa0">Feuil1!$F$6</definedName>
    <definedName name="Fr0">Feuil1!$Q$7</definedName>
    <definedName name="k">Feuil1!$G$6</definedName>
    <definedName name="Lo">Feuil1!$R$7</definedName>
    <definedName name="OA">Feuil1!$C$6</definedName>
    <definedName name="OB">Feuil1!$D$6</definedName>
    <definedName name="OC">Feuil1!$E$6</definedName>
    <definedName name="OD">Feuil1!$P$7</definedName>
    <definedName name="Xb">Feuil1!$O$17</definedName>
    <definedName name="Xc">Feuil1!$P$17</definedName>
    <definedName name="Yb">Feuil1!$O$18</definedName>
    <definedName name="Yc">Feuil1!$P$18</definedName>
    <definedName name="β">Feuil1!$R$12</definedName>
    <definedName name="θ">Feuil1!$O$12</definedName>
    <definedName name="θdeg">Feuil1!$D$13</definedName>
  </definedNames>
  <calcPr calcId="145621"/>
</workbook>
</file>

<file path=xl/calcChain.xml><?xml version="1.0" encoding="utf-8"?>
<calcChain xmlns="http://schemas.openxmlformats.org/spreadsheetml/2006/main">
  <c r="P18" i="1" l="1"/>
  <c r="P7" i="1"/>
  <c r="O7" i="1"/>
  <c r="I8" i="1" s="1"/>
  <c r="Q7" i="1" l="1"/>
  <c r="I14" i="1" s="1"/>
  <c r="O12" i="1"/>
  <c r="P12" i="1" l="1"/>
  <c r="J8" i="1" s="1"/>
  <c r="O18" i="1"/>
  <c r="O17" i="1"/>
  <c r="R7" i="1"/>
  <c r="K8" i="1" s="1"/>
  <c r="R12" i="1" l="1"/>
  <c r="S12" i="1" s="1"/>
  <c r="Q12" i="1"/>
  <c r="R17" i="1" l="1"/>
  <c r="K14" i="1" s="1"/>
  <c r="J14" i="1"/>
</calcChain>
</file>

<file path=xl/comments1.xml><?xml version="1.0" encoding="utf-8"?>
<comments xmlns="http://schemas.openxmlformats.org/spreadsheetml/2006/main">
  <authors>
    <author>René Maingonnat</author>
  </authors>
  <commentList>
    <comment ref="F6" authorId="0">
      <text>
        <r>
          <rPr>
            <b/>
            <sz val="9"/>
            <color indexed="10"/>
            <rFont val="Tahoma"/>
            <family val="2"/>
          </rPr>
          <t>Fa0 est l'effort en A pour un levier en position initiale (point A sur Ox)</t>
        </r>
      </text>
    </comment>
    <comment ref="I8" authorId="0">
      <text>
        <r>
          <rPr>
            <b/>
            <sz val="9"/>
            <color indexed="10"/>
            <rFont val="Tahoma"/>
            <family val="2"/>
          </rPr>
          <t>Bc0 est la longueur pour un levier en position initiale (point A sur Ox)</t>
        </r>
      </text>
    </comment>
    <comment ref="I14" authorId="0">
      <text>
        <r>
          <rPr>
            <b/>
            <sz val="9"/>
            <color indexed="10"/>
            <rFont val="Tahoma"/>
            <family val="2"/>
          </rPr>
          <t>Bc0 est la longueur pour un levier en position initiale (point A sur Ox)</t>
        </r>
      </text>
    </comment>
  </commentList>
</comments>
</file>

<file path=xl/sharedStrings.xml><?xml version="1.0" encoding="utf-8"?>
<sst xmlns="http://schemas.openxmlformats.org/spreadsheetml/2006/main" count="54" uniqueCount="34">
  <si>
    <t>OA</t>
  </si>
  <si>
    <t>OC</t>
  </si>
  <si>
    <t>(mm)</t>
  </si>
  <si>
    <t>(N)</t>
  </si>
  <si>
    <t>OB</t>
  </si>
  <si>
    <t>θ</t>
  </si>
  <si>
    <t>( ° )</t>
  </si>
  <si>
    <t>(rad)</t>
  </si>
  <si>
    <t>BC</t>
  </si>
  <si>
    <t>Fa0</t>
  </si>
  <si>
    <t>Point B</t>
  </si>
  <si>
    <t>Point C</t>
  </si>
  <si>
    <t>β</t>
  </si>
  <si>
    <t>(N/mm)</t>
  </si>
  <si>
    <t>Bc0</t>
  </si>
  <si>
    <t>Raideur k</t>
  </si>
  <si>
    <t>Longueur initiale du ressort Bc0</t>
  </si>
  <si>
    <t>Longueur du ressort libre Lo</t>
  </si>
  <si>
    <t>Entrez vos valeurs dans les cellule jaunes</t>
  </si>
  <si>
    <t xml:space="preserve">x  </t>
  </si>
  <si>
    <t xml:space="preserve">y  </t>
  </si>
  <si>
    <r>
      <t>Longueur du ressort
BC  f(</t>
    </r>
    <r>
      <rPr>
        <sz val="11"/>
        <color theme="1"/>
        <rFont val="Calibri"/>
        <family val="2"/>
      </rPr>
      <t>θ)</t>
    </r>
  </si>
  <si>
    <t>Résultats</t>
  </si>
  <si>
    <t>Calculs intermédiaires</t>
  </si>
  <si>
    <t>Effort initial du ressort Fr0</t>
  </si>
  <si>
    <r>
      <t>Effort du ressort
Fr  f(</t>
    </r>
    <r>
      <rPr>
        <sz val="11"/>
        <color theme="1"/>
        <rFont val="Calibri"/>
        <family val="2"/>
      </rPr>
      <t>θ)</t>
    </r>
  </si>
  <si>
    <t>OD</t>
  </si>
  <si>
    <t>Fr0</t>
  </si>
  <si>
    <t>Lo</t>
  </si>
  <si>
    <t>A la position initiale</t>
  </si>
  <si>
    <t>Fr</t>
  </si>
  <si>
    <r>
      <t>Effort en A
Fa  f(</t>
    </r>
    <r>
      <rPr>
        <sz val="11"/>
        <color theme="1"/>
        <rFont val="Calibri"/>
        <family val="2"/>
      </rPr>
      <t>θ)</t>
    </r>
  </si>
  <si>
    <t>Effort en A</t>
  </si>
  <si>
    <t>Angle (Ox;OA)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</si>
</sst>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indexed="10"/>
      <name val="Tahoma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4" fillId="0" borderId="0" xfId="0" applyFont="1" applyAlignment="1"/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/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274320</xdr:colOff>
          <xdr:row>13</xdr:row>
          <xdr:rowOff>30480</xdr:rowOff>
        </xdr:from>
        <xdr:to>
          <xdr:col>4</xdr:col>
          <xdr:colOff>533400</xdr:colOff>
          <xdr:row>14</xdr:row>
          <xdr:rowOff>76200</xdr:rowOff>
        </xdr:to>
        <xdr:sp macro="" textlink="">
          <xdr:nvSpPr>
            <xdr:cNvPr id="1025" name="CursTheta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144780</xdr:colOff>
      <xdr:row>20</xdr:row>
      <xdr:rowOff>167640</xdr:rowOff>
    </xdr:from>
    <xdr:to>
      <xdr:col>22</xdr:col>
      <xdr:colOff>102996</xdr:colOff>
      <xdr:row>75</xdr:row>
      <xdr:rowOff>167640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4540" y="3825240"/>
          <a:ext cx="709053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2:U77"/>
  <sheetViews>
    <sheetView showGridLines="0" tabSelected="1" workbookViewId="0">
      <selection activeCell="H19" sqref="H19"/>
    </sheetView>
  </sheetViews>
  <sheetFormatPr baseColWidth="10" defaultRowHeight="14.4" x14ac:dyDescent="0.3"/>
  <sheetData>
    <row r="2" spans="2:21" x14ac:dyDescent="0.3">
      <c r="B2" s="1"/>
      <c r="C2" s="16" t="s">
        <v>18</v>
      </c>
      <c r="D2" s="1"/>
      <c r="E2" s="1"/>
      <c r="F2" s="1"/>
      <c r="G2" s="1"/>
      <c r="H2" s="1"/>
      <c r="I2" s="19" t="s">
        <v>22</v>
      </c>
      <c r="J2" s="19"/>
      <c r="K2" s="19"/>
      <c r="L2" s="29"/>
      <c r="N2" s="17"/>
      <c r="O2" s="19" t="s">
        <v>23</v>
      </c>
      <c r="P2" s="19"/>
      <c r="Q2" s="19"/>
      <c r="R2" s="19"/>
    </row>
    <row r="3" spans="2:21" x14ac:dyDescent="0.3">
      <c r="B3" s="1"/>
      <c r="C3" s="1"/>
      <c r="D3" s="1"/>
      <c r="E3" s="1"/>
      <c r="F3" s="1"/>
      <c r="G3" s="1"/>
      <c r="H3" s="1"/>
      <c r="N3" s="17"/>
    </row>
    <row r="4" spans="2:21" x14ac:dyDescent="0.3">
      <c r="B4" s="1"/>
      <c r="C4" s="5" t="s">
        <v>0</v>
      </c>
      <c r="D4" s="5" t="s">
        <v>4</v>
      </c>
      <c r="E4" s="5" t="s">
        <v>1</v>
      </c>
      <c r="F4" s="5" t="s">
        <v>9</v>
      </c>
      <c r="G4" s="5" t="s">
        <v>15</v>
      </c>
      <c r="H4" s="1"/>
      <c r="I4" s="10" t="s">
        <v>16</v>
      </c>
      <c r="J4" s="10" t="s">
        <v>21</v>
      </c>
      <c r="K4" s="10" t="s">
        <v>17</v>
      </c>
      <c r="L4" s="30"/>
      <c r="M4" s="1"/>
      <c r="N4" s="18"/>
      <c r="O4" s="23" t="s">
        <v>29</v>
      </c>
      <c r="P4" s="23"/>
      <c r="Q4" s="23"/>
      <c r="R4" s="24"/>
      <c r="S4" s="1"/>
      <c r="T4" s="1"/>
    </row>
    <row r="5" spans="2:21" x14ac:dyDescent="0.3">
      <c r="B5" s="1"/>
      <c r="C5" s="6" t="s">
        <v>2</v>
      </c>
      <c r="D5" s="6" t="s">
        <v>2</v>
      </c>
      <c r="E5" s="6" t="s">
        <v>2</v>
      </c>
      <c r="F5" s="6" t="s">
        <v>3</v>
      </c>
      <c r="G5" s="13" t="s">
        <v>13</v>
      </c>
      <c r="H5" s="1"/>
      <c r="I5" s="11"/>
      <c r="J5" s="11"/>
      <c r="K5" s="11"/>
      <c r="L5" s="30"/>
      <c r="M5" s="1"/>
      <c r="N5" s="18"/>
      <c r="O5" s="4" t="s">
        <v>14</v>
      </c>
      <c r="P5" s="4" t="s">
        <v>26</v>
      </c>
      <c r="Q5" s="4" t="s">
        <v>27</v>
      </c>
      <c r="R5" s="4" t="s">
        <v>28</v>
      </c>
      <c r="S5" s="1"/>
    </row>
    <row r="6" spans="2:21" x14ac:dyDescent="0.3">
      <c r="B6" s="1"/>
      <c r="C6" s="14">
        <v>1750</v>
      </c>
      <c r="D6" s="14">
        <v>400</v>
      </c>
      <c r="E6" s="14">
        <v>200</v>
      </c>
      <c r="F6" s="14">
        <v>50</v>
      </c>
      <c r="G6" s="14">
        <v>5</v>
      </c>
      <c r="H6" s="1"/>
      <c r="I6" s="12"/>
      <c r="J6" s="12"/>
      <c r="K6" s="12"/>
      <c r="L6" s="31"/>
      <c r="M6" s="1"/>
      <c r="N6" s="18"/>
      <c r="O6" s="6" t="s">
        <v>2</v>
      </c>
      <c r="P6" s="6" t="s">
        <v>2</v>
      </c>
      <c r="Q6" s="6" t="s">
        <v>3</v>
      </c>
      <c r="R6" s="6" t="s">
        <v>2</v>
      </c>
      <c r="S6" s="1"/>
    </row>
    <row r="7" spans="2:21" x14ac:dyDescent="0.3">
      <c r="B7" s="1"/>
      <c r="C7" s="1"/>
      <c r="D7" s="1"/>
      <c r="E7" s="1"/>
      <c r="F7" s="1"/>
      <c r="G7" s="1"/>
      <c r="H7" s="1"/>
      <c r="I7" s="6" t="s">
        <v>2</v>
      </c>
      <c r="J7" s="6" t="s">
        <v>2</v>
      </c>
      <c r="K7" s="6" t="s">
        <v>2</v>
      </c>
      <c r="L7" s="31"/>
      <c r="M7" s="1"/>
      <c r="N7" s="18"/>
      <c r="O7" s="20">
        <f>SQRT(OB^2+OC^2)</f>
        <v>447.21359549995793</v>
      </c>
      <c r="P7" s="8">
        <f>OB*SIN(ATAN(OC/OB))</f>
        <v>178.88543819998318</v>
      </c>
      <c r="Q7" s="8">
        <f>OA*Fa0/OD</f>
        <v>489.13987007807896</v>
      </c>
      <c r="R7" s="8">
        <f>Bc0-Fr0/k</f>
        <v>349.38562148434215</v>
      </c>
      <c r="S7" s="1"/>
      <c r="U7" s="1"/>
    </row>
    <row r="8" spans="2:21" x14ac:dyDescent="0.3">
      <c r="B8" s="1"/>
      <c r="C8" s="1"/>
      <c r="D8" s="1"/>
      <c r="E8" s="1"/>
      <c r="F8" s="1"/>
      <c r="G8" s="1"/>
      <c r="H8" s="1"/>
      <c r="I8" s="15">
        <f>Bc0</f>
        <v>447.21359549995793</v>
      </c>
      <c r="J8" s="15">
        <f>BC</f>
        <v>462.54180226183377</v>
      </c>
      <c r="K8" s="15">
        <f>Lo</f>
        <v>349.38562148434215</v>
      </c>
      <c r="L8" s="31"/>
      <c r="M8" s="1"/>
      <c r="N8" s="18"/>
      <c r="O8" s="1"/>
      <c r="P8" s="1"/>
      <c r="Q8" s="1"/>
      <c r="R8" s="1"/>
      <c r="S8" s="1"/>
    </row>
    <row r="9" spans="2:21" x14ac:dyDescent="0.3">
      <c r="B9" s="1"/>
      <c r="C9" s="1"/>
      <c r="D9" s="1"/>
      <c r="E9" s="1"/>
      <c r="F9" s="1"/>
      <c r="G9" s="1"/>
      <c r="H9" s="1"/>
      <c r="I9" s="1"/>
      <c r="J9" s="1"/>
      <c r="M9" s="1"/>
      <c r="N9" s="18"/>
      <c r="O9" s="1"/>
      <c r="P9" s="1"/>
      <c r="Q9" s="1"/>
    </row>
    <row r="10" spans="2:21" x14ac:dyDescent="0.3">
      <c r="B10" s="1"/>
      <c r="C10" s="1"/>
      <c r="D10" s="1"/>
      <c r="E10" s="1"/>
      <c r="F10" s="1"/>
      <c r="G10" s="1"/>
      <c r="H10" s="1"/>
      <c r="I10" s="10" t="s">
        <v>24</v>
      </c>
      <c r="J10" s="10" t="s">
        <v>25</v>
      </c>
      <c r="K10" s="10" t="s">
        <v>31</v>
      </c>
      <c r="L10" s="30"/>
      <c r="M10" s="1"/>
      <c r="N10" s="18"/>
      <c r="O10" s="4" t="s">
        <v>5</v>
      </c>
      <c r="P10" s="5" t="s">
        <v>8</v>
      </c>
      <c r="Q10" s="5" t="s">
        <v>30</v>
      </c>
      <c r="R10" s="27" t="s">
        <v>12</v>
      </c>
      <c r="S10" s="28"/>
    </row>
    <row r="11" spans="2:21" x14ac:dyDescent="0.3">
      <c r="B11" s="1"/>
      <c r="C11" s="1"/>
      <c r="E11" s="1"/>
      <c r="F11" s="1"/>
      <c r="G11" s="1"/>
      <c r="H11" s="1"/>
      <c r="I11" s="11"/>
      <c r="J11" s="11"/>
      <c r="K11" s="11"/>
      <c r="L11" s="30"/>
      <c r="M11" s="1"/>
      <c r="N11" s="18"/>
      <c r="O11" s="6" t="s">
        <v>7</v>
      </c>
      <c r="P11" s="6" t="s">
        <v>2</v>
      </c>
      <c r="Q11" s="6" t="s">
        <v>3</v>
      </c>
      <c r="R11" s="26" t="s">
        <v>7</v>
      </c>
      <c r="S11" s="26" t="s">
        <v>6</v>
      </c>
    </row>
    <row r="12" spans="2:21" x14ac:dyDescent="0.3">
      <c r="B12" s="1"/>
      <c r="C12" s="1" t="s">
        <v>33</v>
      </c>
      <c r="D12" s="2" t="s">
        <v>5</v>
      </c>
      <c r="E12" s="1" t="s">
        <v>6</v>
      </c>
      <c r="F12" s="1"/>
      <c r="G12" s="1"/>
      <c r="H12" s="1"/>
      <c r="I12" s="12"/>
      <c r="J12" s="12"/>
      <c r="K12" s="12"/>
      <c r="L12" s="31"/>
      <c r="M12" s="1"/>
      <c r="N12" s="18"/>
      <c r="O12" s="7">
        <f>RADIANS(θdeg)</f>
        <v>8.7266462599716474E-2</v>
      </c>
      <c r="P12" s="8">
        <f>SQRT(OB^2+OC^2+2*OB*OC*SIN(θ))</f>
        <v>462.54180226183377</v>
      </c>
      <c r="Q12" s="8">
        <f>(BC-Lo)*k</f>
        <v>565.78090388745807</v>
      </c>
      <c r="R12" s="7">
        <f>ATAN2(Xc-Xb,Yc-Yb)</f>
        <v>-2.6090047833089431</v>
      </c>
      <c r="S12" s="8">
        <f>DEGREES(R12)</f>
        <v>-149.48496281304634</v>
      </c>
    </row>
    <row r="13" spans="2:21" x14ac:dyDescent="0.3">
      <c r="B13" s="1"/>
      <c r="C13" s="1"/>
      <c r="D13" s="3">
        <v>5</v>
      </c>
      <c r="E13" s="1"/>
      <c r="F13" s="1"/>
      <c r="G13" s="1"/>
      <c r="H13" s="1"/>
      <c r="I13" s="6" t="s">
        <v>2</v>
      </c>
      <c r="J13" s="6" t="s">
        <v>2</v>
      </c>
      <c r="K13" s="6" t="s">
        <v>2</v>
      </c>
      <c r="L13" s="31"/>
      <c r="M13" s="1"/>
      <c r="N13" s="18"/>
      <c r="O13" s="21"/>
      <c r="P13" s="22"/>
      <c r="Q13" s="1"/>
    </row>
    <row r="14" spans="2:21" x14ac:dyDescent="0.3">
      <c r="B14" s="1"/>
      <c r="C14" s="1"/>
      <c r="D14" s="1"/>
      <c r="E14" s="1"/>
      <c r="F14" s="1"/>
      <c r="G14" s="1"/>
      <c r="H14" s="1"/>
      <c r="I14" s="15">
        <f>Fr0</f>
        <v>489.13987007807896</v>
      </c>
      <c r="J14" s="15">
        <f>Q12</f>
        <v>565.78090388745807</v>
      </c>
      <c r="K14" s="15">
        <f>Fa</f>
        <v>55.704907989779997</v>
      </c>
      <c r="L14" s="31"/>
      <c r="M14" s="1"/>
      <c r="N14" s="17"/>
    </row>
    <row r="15" spans="2:21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7"/>
      <c r="O15" s="5" t="s">
        <v>10</v>
      </c>
      <c r="P15" s="5" t="s">
        <v>11</v>
      </c>
      <c r="Q15" s="1"/>
      <c r="R15" s="5" t="s">
        <v>32</v>
      </c>
    </row>
    <row r="16" spans="2:21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7"/>
      <c r="O16" s="6" t="s">
        <v>2</v>
      </c>
      <c r="P16" s="6" t="s">
        <v>2</v>
      </c>
      <c r="Q16" s="1"/>
      <c r="R16" s="6" t="s">
        <v>3</v>
      </c>
    </row>
    <row r="17" spans="2:18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5" t="s">
        <v>19</v>
      </c>
      <c r="O17" s="9">
        <f>OB*COS(θ)</f>
        <v>398.47787923669824</v>
      </c>
      <c r="P17" s="9">
        <v>0</v>
      </c>
      <c r="Q17" s="1"/>
      <c r="R17" s="8">
        <f>-Q12/OA*(Xb*SIN(β)-Yb*COS(β))</f>
        <v>55.704907989779997</v>
      </c>
    </row>
    <row r="18" spans="2:18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25" t="s">
        <v>20</v>
      </c>
      <c r="O18" s="8">
        <f>OB*SIN(θ)</f>
        <v>34.862297099063269</v>
      </c>
      <c r="P18" s="8">
        <f>-OC</f>
        <v>-200</v>
      </c>
      <c r="Q18" s="1"/>
      <c r="R18" s="1"/>
    </row>
    <row r="19" spans="2:18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7"/>
      <c r="O19" s="1"/>
      <c r="P19" s="1"/>
      <c r="Q19" s="1"/>
      <c r="R19" s="1"/>
    </row>
    <row r="20" spans="2:18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7"/>
      <c r="O20" s="1"/>
      <c r="P20" s="1"/>
      <c r="Q20" s="1"/>
      <c r="R20" s="1"/>
    </row>
    <row r="21" spans="2:18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7"/>
      <c r="O21" s="1"/>
      <c r="P21" s="1"/>
      <c r="Q21" s="1"/>
      <c r="R21" s="1"/>
    </row>
    <row r="22" spans="2:18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7"/>
      <c r="O22" s="1"/>
      <c r="P22" s="1"/>
      <c r="Q22" s="1"/>
      <c r="R22" s="1"/>
    </row>
    <row r="23" spans="2:18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7"/>
      <c r="O23" s="1"/>
      <c r="P23" s="1"/>
      <c r="Q23" s="1"/>
      <c r="R23" s="1"/>
    </row>
    <row r="24" spans="2:18" x14ac:dyDescent="0.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7"/>
      <c r="O24" s="1"/>
      <c r="P24" s="1"/>
      <c r="Q24" s="1"/>
      <c r="R24" s="1"/>
    </row>
    <row r="25" spans="2:18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7"/>
      <c r="O25" s="1"/>
      <c r="P25" s="1"/>
      <c r="Q25" s="1"/>
      <c r="R25" s="1"/>
    </row>
    <row r="26" spans="2:18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7"/>
      <c r="O26" s="1"/>
      <c r="P26" s="1"/>
      <c r="Q26" s="1"/>
      <c r="R26" s="1"/>
    </row>
    <row r="27" spans="2:18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7"/>
      <c r="O27" s="1"/>
      <c r="P27" s="1"/>
      <c r="Q27" s="1"/>
      <c r="R27" s="1"/>
    </row>
    <row r="28" spans="2:18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7"/>
    </row>
    <row r="29" spans="2:18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7"/>
    </row>
    <row r="30" spans="2:18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7"/>
    </row>
    <row r="31" spans="2:18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7"/>
    </row>
    <row r="32" spans="2:18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7"/>
    </row>
    <row r="33" spans="9:18" x14ac:dyDescent="0.3">
      <c r="I33" s="1"/>
      <c r="J33" s="1"/>
      <c r="K33" s="1"/>
      <c r="L33" s="1"/>
      <c r="M33" s="1"/>
      <c r="N33" s="17"/>
    </row>
    <row r="34" spans="9:18" x14ac:dyDescent="0.3">
      <c r="I34" s="1"/>
      <c r="K34" s="1"/>
      <c r="L34" s="1"/>
      <c r="M34" s="1"/>
      <c r="N34" s="17"/>
    </row>
    <row r="35" spans="9:18" x14ac:dyDescent="0.3">
      <c r="N35" s="17"/>
      <c r="O35" s="1"/>
      <c r="P35" s="1"/>
      <c r="Q35" s="1"/>
      <c r="R35" s="1"/>
    </row>
    <row r="36" spans="9:18" x14ac:dyDescent="0.3">
      <c r="N36" s="17"/>
      <c r="O36" s="1"/>
      <c r="P36" s="1"/>
      <c r="Q36" s="1"/>
      <c r="R36" s="1"/>
    </row>
    <row r="37" spans="9:18" x14ac:dyDescent="0.3">
      <c r="N37" s="17"/>
      <c r="O37" s="1"/>
      <c r="P37" s="1"/>
      <c r="Q37" s="1"/>
      <c r="R37" s="1"/>
    </row>
    <row r="38" spans="9:18" x14ac:dyDescent="0.3">
      <c r="N38" s="17"/>
      <c r="O38" s="1"/>
      <c r="P38" s="1"/>
      <c r="Q38" s="1"/>
      <c r="R38" s="1"/>
    </row>
    <row r="39" spans="9:18" x14ac:dyDescent="0.3">
      <c r="N39" s="17"/>
      <c r="O39" s="1"/>
      <c r="P39" s="1"/>
      <c r="Q39" s="1"/>
      <c r="R39" s="1"/>
    </row>
    <row r="40" spans="9:18" x14ac:dyDescent="0.3">
      <c r="N40" s="17"/>
    </row>
    <row r="41" spans="9:18" x14ac:dyDescent="0.3">
      <c r="N41" s="17"/>
    </row>
    <row r="42" spans="9:18" x14ac:dyDescent="0.3">
      <c r="N42" s="17"/>
    </row>
    <row r="43" spans="9:18" x14ac:dyDescent="0.3">
      <c r="N43" s="17"/>
    </row>
    <row r="44" spans="9:18" x14ac:dyDescent="0.3">
      <c r="N44" s="17"/>
    </row>
    <row r="45" spans="9:18" x14ac:dyDescent="0.3">
      <c r="N45" s="17"/>
    </row>
    <row r="46" spans="9:18" x14ac:dyDescent="0.3">
      <c r="N46" s="17"/>
    </row>
    <row r="47" spans="9:18" x14ac:dyDescent="0.3">
      <c r="N47" s="17"/>
    </row>
    <row r="48" spans="9:18" x14ac:dyDescent="0.3">
      <c r="N48" s="17"/>
    </row>
    <row r="49" spans="14:14" x14ac:dyDescent="0.3">
      <c r="N49" s="17"/>
    </row>
    <row r="50" spans="14:14" x14ac:dyDescent="0.3">
      <c r="N50" s="17"/>
    </row>
    <row r="51" spans="14:14" x14ac:dyDescent="0.3">
      <c r="N51" s="17"/>
    </row>
    <row r="52" spans="14:14" x14ac:dyDescent="0.3">
      <c r="N52" s="17"/>
    </row>
    <row r="53" spans="14:14" x14ac:dyDescent="0.3">
      <c r="N53" s="17"/>
    </row>
    <row r="54" spans="14:14" x14ac:dyDescent="0.3">
      <c r="N54" s="17"/>
    </row>
    <row r="55" spans="14:14" x14ac:dyDescent="0.3">
      <c r="N55" s="17"/>
    </row>
    <row r="56" spans="14:14" x14ac:dyDescent="0.3">
      <c r="N56" s="17"/>
    </row>
    <row r="57" spans="14:14" x14ac:dyDescent="0.3">
      <c r="N57" s="17"/>
    </row>
    <row r="58" spans="14:14" x14ac:dyDescent="0.3">
      <c r="N58" s="17"/>
    </row>
    <row r="59" spans="14:14" x14ac:dyDescent="0.3">
      <c r="N59" s="17"/>
    </row>
    <row r="60" spans="14:14" x14ac:dyDescent="0.3">
      <c r="N60" s="17"/>
    </row>
    <row r="61" spans="14:14" x14ac:dyDescent="0.3">
      <c r="N61" s="17"/>
    </row>
    <row r="62" spans="14:14" x14ac:dyDescent="0.3">
      <c r="N62" s="17"/>
    </row>
    <row r="63" spans="14:14" x14ac:dyDescent="0.3">
      <c r="N63" s="17"/>
    </row>
    <row r="64" spans="14:14" x14ac:dyDescent="0.3">
      <c r="N64" s="17"/>
    </row>
    <row r="65" spans="14:14" x14ac:dyDescent="0.3">
      <c r="N65" s="17"/>
    </row>
    <row r="66" spans="14:14" x14ac:dyDescent="0.3">
      <c r="N66" s="17"/>
    </row>
    <row r="67" spans="14:14" x14ac:dyDescent="0.3">
      <c r="N67" s="17"/>
    </row>
    <row r="68" spans="14:14" x14ac:dyDescent="0.3">
      <c r="N68" s="17"/>
    </row>
    <row r="69" spans="14:14" x14ac:dyDescent="0.3">
      <c r="N69" s="17"/>
    </row>
    <row r="70" spans="14:14" x14ac:dyDescent="0.3">
      <c r="N70" s="17"/>
    </row>
    <row r="71" spans="14:14" x14ac:dyDescent="0.3">
      <c r="N71" s="17"/>
    </row>
    <row r="72" spans="14:14" x14ac:dyDescent="0.3">
      <c r="N72" s="17"/>
    </row>
    <row r="73" spans="14:14" x14ac:dyDescent="0.3">
      <c r="N73" s="17"/>
    </row>
    <row r="74" spans="14:14" x14ac:dyDescent="0.3">
      <c r="N74" s="17"/>
    </row>
    <row r="75" spans="14:14" x14ac:dyDescent="0.3">
      <c r="N75" s="17"/>
    </row>
    <row r="76" spans="14:14" x14ac:dyDescent="0.3">
      <c r="N76" s="17"/>
    </row>
    <row r="77" spans="14:14" x14ac:dyDescent="0.3">
      <c r="N77" s="17"/>
    </row>
  </sheetData>
  <mergeCells count="10">
    <mergeCell ref="I2:K2"/>
    <mergeCell ref="O2:R2"/>
    <mergeCell ref="I10:I12"/>
    <mergeCell ref="J10:J12"/>
    <mergeCell ref="O4:Q4"/>
    <mergeCell ref="K10:K12"/>
    <mergeCell ref="R10:S10"/>
    <mergeCell ref="I4:I6"/>
    <mergeCell ref="K4:K6"/>
    <mergeCell ref="J4:J6"/>
  </mergeCells>
  <pageMargins left="0.7" right="0.7" top="0.75" bottom="0.75" header="0.3" footer="0.3"/>
  <pageSetup paperSize="9" orientation="portrait" horizontalDpi="0" verticalDpi="0" r:id="rId1"/>
  <drawing r:id="rId2"/>
  <legacyDrawing r:id="rId3"/>
  <controls>
    <mc:AlternateContent xmlns:mc="http://schemas.openxmlformats.org/markup-compatibility/2006">
      <mc:Choice Requires="x14">
        <control shapeId="1025" r:id="rId4" name="CursTheta">
          <controlPr defaultSize="0" autoLine="0" linkedCell="D13" r:id="rId5">
            <anchor moveWithCells="1">
              <from>
                <xdr:col>2</xdr:col>
                <xdr:colOff>274320</xdr:colOff>
                <xdr:row>13</xdr:row>
                <xdr:rowOff>30480</xdr:rowOff>
              </from>
              <to>
                <xdr:col>4</xdr:col>
                <xdr:colOff>533400</xdr:colOff>
                <xdr:row>14</xdr:row>
                <xdr:rowOff>76200</xdr:rowOff>
              </to>
            </anchor>
          </controlPr>
        </control>
      </mc:Choice>
      <mc:Fallback>
        <control shapeId="1025" r:id="rId4" name="CursTheta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18</vt:i4>
      </vt:variant>
    </vt:vector>
  </HeadingPairs>
  <TitlesOfParts>
    <vt:vector size="19" baseType="lpstr">
      <vt:lpstr>Feuil1</vt:lpstr>
      <vt:lpstr>BC</vt:lpstr>
      <vt:lpstr>Bc0</vt:lpstr>
      <vt:lpstr>Fa</vt:lpstr>
      <vt:lpstr>Fa0</vt:lpstr>
      <vt:lpstr>Fr0</vt:lpstr>
      <vt:lpstr>k</vt:lpstr>
      <vt:lpstr>Lo</vt:lpstr>
      <vt:lpstr>OA</vt:lpstr>
      <vt:lpstr>OB</vt:lpstr>
      <vt:lpstr>OC</vt:lpstr>
      <vt:lpstr>OD</vt:lpstr>
      <vt:lpstr>Xb</vt:lpstr>
      <vt:lpstr>Xc</vt:lpstr>
      <vt:lpstr>Yb</vt:lpstr>
      <vt:lpstr>Yc</vt:lpstr>
      <vt:lpstr>β</vt:lpstr>
      <vt:lpstr>θ</vt:lpstr>
      <vt:lpstr>θdeg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2018-11-27T09:38:54Z</dcterms:created>
  <dcterms:modified xsi:type="dcterms:W3CDTF">2018-11-27T14:07:42Z</dcterms:modified>
</cp:coreProperties>
</file>